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2558E1D6-BBB5-4D52-9F45-F127E5789B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o Do Personal" sheetId="2" r:id="rId1"/>
    <sheet name="Scenario Summary" sheetId="3" r:id="rId2"/>
    <sheet name="Sheet1" sheetId="1" r:id="rId3"/>
  </sheets>
  <definedNames>
    <definedName name="data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M6" i="2"/>
  <c r="N6" i="2"/>
  <c r="F6" i="2"/>
  <c r="D7" i="2"/>
  <c r="L7" i="2"/>
  <c r="M7" i="2"/>
  <c r="N7" i="2"/>
  <c r="F7" i="2"/>
  <c r="D8" i="2"/>
  <c r="L8" i="2"/>
  <c r="M8" i="2"/>
  <c r="N8" i="2"/>
  <c r="F8" i="2"/>
  <c r="D9" i="2"/>
  <c r="L9" i="2"/>
  <c r="M9" i="2"/>
  <c r="N9" i="2"/>
  <c r="F9" i="2"/>
  <c r="D10" i="2"/>
  <c r="H3" i="2"/>
  <c r="L10" i="2"/>
  <c r="M10" i="2"/>
  <c r="N10" i="2"/>
  <c r="F10" i="2"/>
  <c r="B11" i="2"/>
  <c r="C11" i="2"/>
  <c r="D11" i="2"/>
  <c r="E11" i="2"/>
  <c r="F11" i="2"/>
  <c r="G11" i="2"/>
  <c r="H11" i="2"/>
  <c r="D12" i="2"/>
  <c r="E14" i="2"/>
  <c r="G14" i="2"/>
  <c r="B21" i="2"/>
</calcChain>
</file>

<file path=xl/sharedStrings.xml><?xml version="1.0" encoding="utf-8"?>
<sst xmlns="http://schemas.openxmlformats.org/spreadsheetml/2006/main" count="69" uniqueCount="56">
  <si>
    <t>S4 : احتمال وقوع ریسک 2 باشد</t>
  </si>
  <si>
    <t>S3 : احتمال وقوع ریسک 3 باشد</t>
  </si>
  <si>
    <t>S2 : احتمال وقوع ریسک 4 باشد</t>
  </si>
  <si>
    <t>S1 : احتمال وقوع ریسک 5 باشد</t>
  </si>
  <si>
    <t>تاخیر ناخواسته</t>
  </si>
  <si>
    <t>مقدار فعلی در پروژه (S0) : احتمال وقوع ریسک 1 باشد</t>
  </si>
  <si>
    <t>سناریوهای ما به این شکل تعریف می شوند:</t>
  </si>
  <si>
    <t>کم</t>
  </si>
  <si>
    <t>متوسط</t>
  </si>
  <si>
    <t>بحرانی</t>
  </si>
  <si>
    <t>ضریب تاثیر</t>
  </si>
  <si>
    <t>سطح ریسک</t>
  </si>
  <si>
    <t>e</t>
  </si>
  <si>
    <t>در انتظار</t>
  </si>
  <si>
    <t>زیاد</t>
  </si>
  <si>
    <t>سئوی صفحه بر اساس کلمات کلیدی</t>
  </si>
  <si>
    <t>کار</t>
  </si>
  <si>
    <t>d</t>
  </si>
  <si>
    <t>استخراج کلمات کلیدی</t>
  </si>
  <si>
    <t>c</t>
  </si>
  <si>
    <t>نمونه انجام کار واضح و مرتبط</t>
  </si>
  <si>
    <t>b</t>
  </si>
  <si>
    <t>مطالب جدید رو اضافه کنم</t>
  </si>
  <si>
    <t>a</t>
  </si>
  <si>
    <t>در حال اجرا</t>
  </si>
  <si>
    <t>درک موضوع و متوجه شدن آن</t>
  </si>
  <si>
    <t>Column2</t>
  </si>
  <si>
    <t>Column1</t>
  </si>
  <si>
    <t>rate</t>
  </si>
  <si>
    <t>impact</t>
  </si>
  <si>
    <t>Probability</t>
  </si>
  <si>
    <t>risk</t>
  </si>
  <si>
    <t>Status</t>
  </si>
  <si>
    <t>Priority</t>
  </si>
  <si>
    <t>finish</t>
  </si>
  <si>
    <t>duration</t>
  </si>
  <si>
    <t>Due Date</t>
  </si>
  <si>
    <t>Description</t>
  </si>
  <si>
    <t>Category</t>
  </si>
  <si>
    <t>ابوالفضل میرزارمضانی</t>
  </si>
  <si>
    <t>$G$14</t>
  </si>
  <si>
    <t>زمان واقعی</t>
  </si>
  <si>
    <t>$E$14</t>
  </si>
  <si>
    <t>زمان قطعی</t>
  </si>
  <si>
    <t>Result Cells:</t>
  </si>
  <si>
    <t>$J$6</t>
  </si>
  <si>
    <t>Changing Cells:</t>
  </si>
  <si>
    <t>Created by Windows User on 25/07/2020
Modified by Windows User on 25/07/2020</t>
  </si>
  <si>
    <t>Created by Windows User on 25/07/2020</t>
  </si>
  <si>
    <t>S4</t>
  </si>
  <si>
    <t>S3</t>
  </si>
  <si>
    <t>S2</t>
  </si>
  <si>
    <t>S1</t>
  </si>
  <si>
    <t>مقدار فعلی</t>
  </si>
  <si>
    <t>Scenario Summary</t>
  </si>
  <si>
    <t>سئوی صفحه آنالیز حساسیت ریسک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</si>
</sst>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/d;@"/>
    <numFmt numFmtId="165" formatCode="m/d/yyyy;@"/>
    <numFmt numFmtId="166" formatCode="[$-160429]d\ mmmm\ yyyy;@"/>
  </numFmts>
  <fonts count="21" x14ac:knownFonts="1">
    <font>
      <sz val="11"/>
      <color theme="1"/>
      <name val="Arial"/>
      <family val="2"/>
      <charset val="178"/>
      <scheme val="minor"/>
    </font>
    <font>
      <sz val="11"/>
      <name val="Arial"/>
      <family val="2"/>
      <scheme val="minor"/>
    </font>
    <font>
      <sz val="11"/>
      <name val="B Koodak"/>
      <charset val="178"/>
    </font>
    <font>
      <sz val="10"/>
      <color theme="1"/>
      <name val="B Jadid"/>
      <charset val="178"/>
    </font>
    <font>
      <sz val="12"/>
      <name val="B Koodak"/>
      <charset val="178"/>
    </font>
    <font>
      <sz val="11"/>
      <name val="Arial"/>
      <family val="2"/>
      <charset val="178"/>
      <scheme val="minor"/>
    </font>
    <font>
      <b/>
      <sz val="11"/>
      <name val="B Koodak"/>
      <charset val="178"/>
    </font>
    <font>
      <b/>
      <sz val="11"/>
      <name val="Arial"/>
      <family val="2"/>
    </font>
    <font>
      <sz val="20"/>
      <name val="Times New Roman"/>
      <family val="2"/>
      <scheme val="major"/>
    </font>
    <font>
      <sz val="20"/>
      <name val="B Koodak"/>
      <charset val="178"/>
    </font>
    <font>
      <sz val="22"/>
      <name val="B Titr"/>
      <charset val="178"/>
    </font>
    <font>
      <sz val="36"/>
      <name val="Times New Roman"/>
      <family val="2"/>
      <scheme val="major"/>
    </font>
    <font>
      <sz val="28"/>
      <name val="B Titr"/>
      <charset val="178"/>
    </font>
    <font>
      <sz val="12"/>
      <name val="Arial"/>
      <family val="2"/>
      <scheme val="minor"/>
    </font>
    <font>
      <sz val="11"/>
      <color theme="1"/>
      <name val="B Koodak"/>
      <charset val="178"/>
    </font>
    <font>
      <b/>
      <sz val="11"/>
      <color indexed="8"/>
      <name val="Arial"/>
      <family val="2"/>
      <charset val="178"/>
      <scheme val="minor"/>
    </font>
    <font>
      <b/>
      <sz val="11"/>
      <color indexed="8"/>
      <name val="B Koodak"/>
      <charset val="178"/>
    </font>
    <font>
      <b/>
      <sz val="11"/>
      <color indexed="18"/>
      <name val="Arial"/>
      <family val="2"/>
      <charset val="178"/>
      <scheme val="minor"/>
    </font>
    <font>
      <sz val="8"/>
      <color theme="1"/>
      <name val="Arial"/>
      <family val="2"/>
      <scheme val="minor"/>
    </font>
    <font>
      <sz val="10"/>
      <color indexed="9"/>
      <name val="Arial"/>
      <family val="2"/>
      <charset val="178"/>
      <scheme val="minor"/>
    </font>
    <font>
      <b/>
      <sz val="12"/>
      <color indexed="9"/>
      <name val="Arial"/>
      <family val="2"/>
      <charset val="17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indexed="20"/>
        <bgColor indexed="2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165" fontId="1" fillId="2" borderId="4" xfId="0" applyNumberFormat="1" applyFont="1" applyFill="1" applyBorder="1" applyAlignment="1">
      <alignment horizontal="center" vertical="center"/>
    </xf>
    <xf numFmtId="9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9" fontId="2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2" xfId="0" applyNumberFormat="1" applyFont="1" applyFill="1" applyBorder="1" applyAlignment="1" applyProtection="1">
      <alignment horizontal="center" vertical="center"/>
      <protection hidden="1"/>
    </xf>
    <xf numFmtId="9" fontId="2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14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NumberFormat="1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Alignment="1">
      <alignment horizontal="center" vertical="center"/>
    </xf>
    <xf numFmtId="0" fontId="3" fillId="4" borderId="17" xfId="0" applyNumberFormat="1" applyFont="1" applyFill="1" applyBorder="1" applyAlignment="1" applyProtection="1">
      <alignment horizontal="center" vertical="center"/>
      <protection hidden="1"/>
    </xf>
    <xf numFmtId="0" fontId="3" fillId="4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readingOrder="2"/>
    </xf>
    <xf numFmtId="166" fontId="2" fillId="0" borderId="0" xfId="0" applyNumberFormat="1" applyFont="1" applyAlignment="1">
      <alignment horizontal="center" vertical="center" readingOrder="2"/>
    </xf>
    <xf numFmtId="0" fontId="6" fillId="0" borderId="11" xfId="0" applyNumberFormat="1" applyFont="1" applyFill="1" applyBorder="1" applyAlignment="1" applyProtection="1">
      <alignment horizontal="center" vertical="center" readingOrder="2"/>
    </xf>
    <xf numFmtId="0" fontId="6" fillId="0" borderId="19" xfId="0" applyNumberFormat="1" applyFont="1" applyFill="1" applyBorder="1" applyAlignment="1" applyProtection="1">
      <alignment horizontal="center" vertical="center" readingOrder="2"/>
    </xf>
    <xf numFmtId="0" fontId="6" fillId="0" borderId="19" xfId="0" applyFont="1" applyFill="1" applyBorder="1" applyAlignment="1" applyProtection="1">
      <alignment horizontal="center" vertical="center" readingOrder="2"/>
    </xf>
    <xf numFmtId="0" fontId="2" fillId="0" borderId="19" xfId="0" applyFont="1" applyBorder="1" applyAlignment="1" applyProtection="1">
      <alignment horizontal="center" vertical="center" readingOrder="2"/>
    </xf>
    <xf numFmtId="0" fontId="2" fillId="0" borderId="19" xfId="0" applyFont="1" applyFill="1" applyBorder="1" applyAlignment="1" applyProtection="1">
      <alignment horizontal="center" vertical="center" readingOrder="2"/>
    </xf>
    <xf numFmtId="166" fontId="2" fillId="0" borderId="19" xfId="0" applyNumberFormat="1" applyFont="1" applyFill="1" applyBorder="1" applyAlignment="1" applyProtection="1">
      <alignment horizontal="center" vertical="center" readingOrder="2"/>
    </xf>
    <xf numFmtId="0" fontId="2" fillId="0" borderId="19" xfId="0" applyNumberFormat="1" applyFont="1" applyFill="1" applyBorder="1" applyAlignment="1" applyProtection="1">
      <alignment horizontal="center" vertical="center" readingOrder="2"/>
    </xf>
    <xf numFmtId="0" fontId="2" fillId="0" borderId="19" xfId="0" applyFont="1" applyFill="1" applyBorder="1" applyAlignment="1" applyProtection="1">
      <alignment horizontal="right" vertical="center" wrapText="1" readingOrder="2"/>
    </xf>
    <xf numFmtId="0" fontId="6" fillId="0" borderId="12" xfId="0" applyFont="1" applyFill="1" applyBorder="1" applyAlignment="1" applyProtection="1">
      <alignment horizontal="center" vertical="center" readingOrder="2"/>
    </xf>
    <xf numFmtId="0" fontId="6" fillId="0" borderId="13" xfId="0" applyNumberFormat="1" applyFont="1" applyFill="1" applyBorder="1" applyAlignment="1" applyProtection="1">
      <alignment horizontal="center" vertical="center" readingOrder="2"/>
    </xf>
    <xf numFmtId="0" fontId="6" fillId="0" borderId="20" xfId="0" applyNumberFormat="1" applyFont="1" applyFill="1" applyBorder="1" applyAlignment="1" applyProtection="1">
      <alignment horizontal="center" vertical="center" readingOrder="2"/>
    </xf>
    <xf numFmtId="0" fontId="6" fillId="0" borderId="20" xfId="0" applyFont="1" applyFill="1" applyBorder="1" applyAlignment="1" applyProtection="1">
      <alignment horizontal="center" vertical="center" readingOrder="2"/>
    </xf>
    <xf numFmtId="0" fontId="2" fillId="0" borderId="20" xfId="0" applyFont="1" applyBorder="1" applyAlignment="1" applyProtection="1">
      <alignment horizontal="center" vertical="center" readingOrder="2"/>
    </xf>
    <xf numFmtId="0" fontId="2" fillId="0" borderId="20" xfId="0" applyFont="1" applyFill="1" applyBorder="1" applyAlignment="1" applyProtection="1">
      <alignment horizontal="center" vertical="center" readingOrder="2"/>
    </xf>
    <xf numFmtId="166" fontId="2" fillId="0" borderId="20" xfId="0" applyNumberFormat="1" applyFont="1" applyFill="1" applyBorder="1" applyAlignment="1" applyProtection="1">
      <alignment horizontal="center" vertical="center" readingOrder="2"/>
    </xf>
    <xf numFmtId="0" fontId="2" fillId="0" borderId="20" xfId="0" applyNumberFormat="1" applyFont="1" applyFill="1" applyBorder="1" applyAlignment="1" applyProtection="1">
      <alignment horizontal="center" vertical="center" readingOrder="2"/>
    </xf>
    <xf numFmtId="0" fontId="2" fillId="0" borderId="20" xfId="0" applyFont="1" applyFill="1" applyBorder="1" applyAlignment="1" applyProtection="1">
      <alignment horizontal="right" vertical="center" wrapText="1" readingOrder="2"/>
    </xf>
    <xf numFmtId="0" fontId="6" fillId="0" borderId="14" xfId="0" applyFont="1" applyFill="1" applyBorder="1" applyAlignment="1" applyProtection="1">
      <alignment horizontal="center" vertical="center" readingOrder="2"/>
    </xf>
    <xf numFmtId="0" fontId="6" fillId="0" borderId="17" xfId="0" applyNumberFormat="1" applyFont="1" applyFill="1" applyBorder="1" applyAlignment="1" applyProtection="1">
      <alignment horizontal="center" vertical="center" readingOrder="2"/>
    </xf>
    <xf numFmtId="0" fontId="6" fillId="0" borderId="21" xfId="0" applyNumberFormat="1" applyFont="1" applyFill="1" applyBorder="1" applyAlignment="1" applyProtection="1">
      <alignment horizontal="center" vertical="center" readingOrder="2"/>
    </xf>
    <xf numFmtId="0" fontId="6" fillId="0" borderId="21" xfId="0" applyFont="1" applyFill="1" applyBorder="1" applyAlignment="1" applyProtection="1">
      <alignment horizontal="center" vertical="center" readingOrder="2"/>
    </xf>
    <xf numFmtId="0" fontId="2" fillId="0" borderId="21" xfId="0" applyFont="1" applyBorder="1" applyAlignment="1" applyProtection="1">
      <alignment horizontal="center" vertical="center" readingOrder="2"/>
    </xf>
    <xf numFmtId="166" fontId="2" fillId="0" borderId="21" xfId="0" applyNumberFormat="1" applyFont="1" applyFill="1" applyBorder="1" applyAlignment="1" applyProtection="1">
      <alignment horizontal="center" vertical="center" readingOrder="2"/>
    </xf>
    <xf numFmtId="0" fontId="2" fillId="0" borderId="21" xfId="0" applyNumberFormat="1" applyFont="1" applyFill="1" applyBorder="1" applyAlignment="1" applyProtection="1">
      <alignment horizontal="center" vertical="center" readingOrder="2"/>
    </xf>
    <xf numFmtId="0" fontId="6" fillId="0" borderId="21" xfId="0" applyFont="1" applyFill="1" applyBorder="1" applyAlignment="1" applyProtection="1">
      <alignment horizontal="right" vertical="center" wrapText="1" readingOrder="2"/>
    </xf>
    <xf numFmtId="0" fontId="6" fillId="0" borderId="18" xfId="0" applyFont="1" applyFill="1" applyBorder="1" applyAlignment="1" applyProtection="1">
      <alignment horizontal="center" vertical="center" readingOrder="2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 indent="1"/>
    </xf>
    <xf numFmtId="0" fontId="7" fillId="9" borderId="22" xfId="0" applyFont="1" applyFill="1" applyBorder="1" applyAlignment="1">
      <alignment horizontal="center" vertical="center" readingOrder="2"/>
    </xf>
    <xf numFmtId="164" fontId="7" fillId="9" borderId="22" xfId="0" applyNumberFormat="1" applyFont="1" applyFill="1" applyBorder="1" applyAlignment="1">
      <alignment horizontal="center" vertical="center" readingOrder="2"/>
    </xf>
    <xf numFmtId="0" fontId="7" fillId="9" borderId="22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right" vertical="center" readingOrder="2"/>
    </xf>
    <xf numFmtId="164" fontId="8" fillId="8" borderId="0" xfId="0" applyNumberFormat="1" applyFont="1" applyFill="1" applyAlignment="1">
      <alignment horizontal="center" vertical="center"/>
    </xf>
    <xf numFmtId="0" fontId="8" fillId="8" borderId="0" xfId="0" applyFont="1" applyFill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right" vertical="center" readingOrder="2"/>
    </xf>
    <xf numFmtId="164" fontId="11" fillId="8" borderId="0" xfId="0" applyNumberFormat="1" applyFont="1" applyFill="1" applyAlignment="1">
      <alignment horizontal="center" vertical="center"/>
    </xf>
    <xf numFmtId="0" fontId="11" fillId="8" borderId="0" xfId="0" applyFont="1" applyFill="1" applyAlignment="1">
      <alignment horizontal="left" vertical="center" wrapText="1" indent="1"/>
    </xf>
    <xf numFmtId="0" fontId="13" fillId="0" borderId="0" xfId="0" applyFont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164" fontId="13" fillId="8" borderId="0" xfId="0" applyNumberFormat="1" applyFont="1" applyFill="1" applyAlignment="1">
      <alignment horizontal="center" vertical="center"/>
    </xf>
    <xf numFmtId="0" fontId="13" fillId="8" borderId="0" xfId="0" applyFont="1" applyFill="1" applyAlignment="1">
      <alignment horizontal="left" vertical="center" wrapText="1" indent="1"/>
    </xf>
    <xf numFmtId="166" fontId="14" fillId="0" borderId="2" xfId="0" applyNumberFormat="1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12" borderId="24" xfId="0" applyFont="1" applyFill="1" applyBorder="1" applyAlignment="1">
      <alignment horizontal="center" vertical="center"/>
    </xf>
    <xf numFmtId="0" fontId="20" fillId="12" borderId="24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 readingOrder="2"/>
    </xf>
    <xf numFmtId="166" fontId="4" fillId="0" borderId="15" xfId="0" applyNumberFormat="1" applyFont="1" applyBorder="1" applyAlignment="1">
      <alignment horizontal="center" vertical="center" readingOrder="2"/>
    </xf>
  </cellXfs>
  <cellStyles count="1">
    <cellStyle name="Normal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b/>
        <strike val="0"/>
        <outline val="0"/>
        <shadow val="0"/>
        <u val="none"/>
        <vertAlign val="baseline"/>
        <sz val="11"/>
        <color auto="1"/>
        <name val="B Kooda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b/>
        <strike val="0"/>
        <outline val="0"/>
        <shadow val="0"/>
        <u val="none"/>
        <vertAlign val="baseline"/>
        <sz val="11"/>
        <color auto="1"/>
        <name val="B Koodak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b/>
        <strike val="0"/>
        <outline val="0"/>
        <shadow val="0"/>
        <u val="none"/>
        <vertAlign val="baseline"/>
        <sz val="11"/>
        <color auto="1"/>
        <name val="B Kooda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b/>
        <strike val="0"/>
        <outline val="0"/>
        <shadow val="0"/>
        <u val="none"/>
        <vertAlign val="baseline"/>
        <sz val="11"/>
        <color auto="1"/>
        <name val="B Kooda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b/>
        <strike val="0"/>
        <outline val="0"/>
        <shadow val="0"/>
        <u val="none"/>
        <vertAlign val="baseline"/>
        <sz val="11"/>
        <color auto="1"/>
        <name val="B Kooda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numFmt numFmtId="166" formatCode="[$-160429]d\ mmmm\ yyyy;@"/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numFmt numFmtId="166" formatCode="[$-160429]d\ mmmm\ yyyy;@"/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numFmt numFmtId="0" formatCode="General"/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numFmt numFmtId="166" formatCode="[$-160429]d\ mmmm\ yyyy;@"/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color auto="1"/>
        <name val="B Koodak"/>
        <scheme val="none"/>
      </font>
      <numFmt numFmtId="166" formatCode="[$-160429]d\ mmmm\ 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auto="1"/>
        <name val="B Koodak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indent="0" justifyLastLine="0" shrinkToFit="0" readingOrder="2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color auto="1"/>
      </font>
    </dxf>
    <dxf>
      <border diagonalUp="0" diagonalDown="0">
        <left style="medium">
          <color rgb="FF2F75B5"/>
        </left>
        <right style="medium">
          <color rgb="FF2F75B5"/>
        </right>
        <top style="medium">
          <color rgb="FF2F75B5"/>
        </top>
        <bottom style="medium">
          <color rgb="FF2F75B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B Koodak"/>
        <scheme val="none"/>
      </font>
      <alignment horizontal="center" vertical="center" textRotation="0" indent="0" justifyLastLine="0" shrinkToFit="0" readingOrder="2"/>
      <protection locked="1" hidden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indent="0" justifyLastLine="0" shrinkToFit="0" readingOrder="2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theme="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5117038483843"/>
          <bgColor theme="4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  <dxf>
      <font>
        <color theme="1" tint="0.14996795556505021"/>
      </font>
      <border>
        <top style="medium">
          <color theme="4"/>
        </top>
        <bottom style="medium">
          <color theme="4"/>
        </bottom>
      </border>
    </dxf>
  </dxfs>
  <tableStyles count="1" defaultTableStyle="TableStyleMedium2" defaultPivotStyle="PivotStyleLight16">
    <tableStyle name="To Do List Template" pivot="0" count="7" xr9:uid="{00000000-0011-0000-FFFF-FFFF00000000}">
      <tableStyleElement type="wholeTable" dxfId="46"/>
      <tableStyleElement type="headerRow" dxfId="45"/>
      <tableStyleElement type="totalRow" dxfId="44"/>
      <tableStyleElement type="firstColumn" dxfId="43"/>
      <tableStyleElement type="lastColumn" dxfId="42"/>
      <tableStyleElement type="firstRowStripe" dxfId="41"/>
      <tableStyleElement type="firstColumnStrip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'Scenario Summary'!$B$8</c:f>
              <c:strCache>
                <c:ptCount val="1"/>
                <c:pt idx="0">
                  <c:v>زمان قطعی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'Scenario Summary'!$D$3:$H$3</c:f>
              <c:strCache>
                <c:ptCount val="5"/>
                <c:pt idx="0">
                  <c:v>مقدار فعلی</c:v>
                </c:pt>
                <c:pt idx="1">
                  <c:v>S1</c:v>
                </c:pt>
                <c:pt idx="2">
                  <c:v>S2</c:v>
                </c:pt>
                <c:pt idx="3">
                  <c:v>S3</c:v>
                </c:pt>
                <c:pt idx="4">
                  <c:v>S4</c:v>
                </c:pt>
              </c:strCache>
            </c:strRef>
          </c:cat>
          <c:val>
            <c:numRef>
              <c:f>'Scenario Summary'!$D$8:$H$8</c:f>
              <c:numCache>
                <c:formatCode>[$-160429]d\ mmmm\ yyyy;@</c:formatCode>
                <c:ptCount val="5"/>
                <c:pt idx="0">
                  <c:v>44067.6</c:v>
                </c:pt>
                <c:pt idx="1">
                  <c:v>44068.85</c:v>
                </c:pt>
                <c:pt idx="2">
                  <c:v>44067.6</c:v>
                </c:pt>
                <c:pt idx="3">
                  <c:v>44067.6</c:v>
                </c:pt>
                <c:pt idx="4">
                  <c:v>44067.6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0-4DD3-81A1-C1D37EF223E9}"/>
            </c:ext>
          </c:extLst>
        </c:ser>
        <c:ser>
          <c:idx val="1"/>
          <c:order val="1"/>
          <c:tx>
            <c:strRef>
              <c:f>'Scenario Summary'!$B$9</c:f>
              <c:strCache>
                <c:ptCount val="1"/>
                <c:pt idx="0">
                  <c:v>زمان واقعی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4444444444444345E-2"/>
                  <c:y val="4.1666666666666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90-4DD3-81A1-C1D37EF223E9}"/>
                </c:ext>
              </c:extLst>
            </c:dLbl>
            <c:dLbl>
              <c:idx val="1"/>
              <c:layout>
                <c:manualLayout>
                  <c:x val="3.0555555555555555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90-4DD3-81A1-C1D37EF223E9}"/>
                </c:ext>
              </c:extLst>
            </c:dLbl>
            <c:dLbl>
              <c:idx val="2"/>
              <c:layout>
                <c:manualLayout>
                  <c:x val="7.2222222222222215E-2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90-4DD3-81A1-C1D37EF223E9}"/>
                </c:ext>
              </c:extLst>
            </c:dLbl>
            <c:dLbl>
              <c:idx val="3"/>
              <c:layout>
                <c:manualLayout>
                  <c:x val="-7.2222222222222202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90-4DD3-81A1-C1D37EF223E9}"/>
                </c:ext>
              </c:extLst>
            </c:dLbl>
            <c:dLbl>
              <c:idx val="4"/>
              <c:layout>
                <c:manualLayout>
                  <c:x val="-3.6111111111111108E-2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90-4DD3-81A1-C1D37EF223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B Koodak" panose="00000700000000000000" pitchFamily="2" charset="-78"/>
                  </a:defRPr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'Scenario Summary'!$D$3:$H$3</c:f>
              <c:strCache>
                <c:ptCount val="5"/>
                <c:pt idx="0">
                  <c:v>مقدار فعلی</c:v>
                </c:pt>
                <c:pt idx="1">
                  <c:v>S1</c:v>
                </c:pt>
                <c:pt idx="2">
                  <c:v>S2</c:v>
                </c:pt>
                <c:pt idx="3">
                  <c:v>S3</c:v>
                </c:pt>
                <c:pt idx="4">
                  <c:v>S4</c:v>
                </c:pt>
              </c:strCache>
            </c:strRef>
          </c:cat>
          <c:val>
            <c:numRef>
              <c:f>'Scenario Summary'!$D$9:$H$9</c:f>
              <c:numCache>
                <c:formatCode>[$-160429]d\ mmmm\ yyyy;@</c:formatCode>
                <c:ptCount val="5"/>
                <c:pt idx="0">
                  <c:v>44074.12</c:v>
                </c:pt>
                <c:pt idx="1">
                  <c:v>44075.62</c:v>
                </c:pt>
                <c:pt idx="2">
                  <c:v>44074.12</c:v>
                </c:pt>
                <c:pt idx="3">
                  <c:v>44074.12</c:v>
                </c:pt>
                <c:pt idx="4">
                  <c:v>44074.12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90-4DD3-81A1-C1D37EF223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37952072"/>
        <c:axId val="537952728"/>
      </c:radarChart>
      <c:catAx>
        <c:axId val="53795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fa-IR"/>
          </a:p>
        </c:txPr>
        <c:crossAx val="537952728"/>
        <c:crosses val="autoZero"/>
        <c:auto val="1"/>
        <c:lblAlgn val="ctr"/>
        <c:lblOffset val="100"/>
        <c:noMultiLvlLbl val="0"/>
      </c:catAx>
      <c:valAx>
        <c:axId val="5379527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60429]d\ mmmm\ yyyy;@" sourceLinked="1"/>
        <c:majorTickMark val="none"/>
        <c:minorTickMark val="none"/>
        <c:tickLblPos val="nextTo"/>
        <c:crossAx val="53795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Koodak" panose="00000700000000000000" pitchFamily="2" charset="-78"/>
            </a:defRPr>
          </a:pPr>
          <a:endParaRPr lang="fa-I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</xdr:colOff>
      <xdr:row>12</xdr:row>
      <xdr:rowOff>0</xdr:rowOff>
    </xdr:from>
    <xdr:to>
      <xdr:col>5</xdr:col>
      <xdr:colOff>1152526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11232032399" y="2286000"/>
          <a:ext cx="137159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 b="0" baseline="0">
              <a:solidFill>
                <a:schemeClr val="bg1"/>
              </a:solidFill>
              <a:latin typeface="+mj-lt"/>
              <a:cs typeface="B Titr" panose="00000700000000000000" pitchFamily="2" charset="-78"/>
            </a:rPr>
            <a:t>زمان قطعی اتمام</a:t>
          </a:r>
          <a:endParaRPr lang="en-US" sz="1400" b="0">
            <a:solidFill>
              <a:schemeClr val="bg1"/>
            </a:solidFill>
            <a:latin typeface="+mj-lt"/>
            <a:cs typeface="B Titr" panose="00000700000000000000" pitchFamily="2" charset="-78"/>
          </a:endParaRP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8</xdr:col>
      <xdr:colOff>38099</xdr:colOff>
      <xdr:row>13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11230622701" y="2286000"/>
          <a:ext cx="140969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 b="0" baseline="0">
              <a:solidFill>
                <a:schemeClr val="bg1"/>
              </a:solidFill>
              <a:latin typeface="+mj-lt"/>
              <a:cs typeface="B Titr" panose="00000700000000000000" pitchFamily="2" charset="-78"/>
            </a:rPr>
            <a:t>زمان واقعی اتمام</a:t>
          </a:r>
          <a:endParaRPr lang="en-US" sz="1400" b="0">
            <a:solidFill>
              <a:schemeClr val="bg1"/>
            </a:solidFill>
            <a:latin typeface="+mj-lt"/>
            <a:cs typeface="B Titr" panose="00000700000000000000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142875</xdr:rowOff>
    </xdr:from>
    <xdr:to>
      <xdr:col>15</xdr:col>
      <xdr:colOff>447675</xdr:colOff>
      <xdr:row>15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oDoList4" displayName="Table_ToDoList4" ref="B5:N11" totalsRowCount="1" headerRowDxfId="29" dataDxfId="28" totalsRowDxfId="26" tableBorderDxfId="27">
  <autoFilter ref="B5:N1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3">
    <tableColumn id="1" xr3:uid="{00000000-0010-0000-0000-000001000000}" name="Category" totalsRowFunction="count" dataDxfId="25" totalsRowDxfId="24"/>
    <tableColumn id="2" xr3:uid="{00000000-0010-0000-0000-000002000000}" name="Description" totalsRowFunction="count" dataDxfId="23" totalsRowDxfId="22"/>
    <tableColumn id="3" xr3:uid="{00000000-0010-0000-0000-000003000000}" name="Due Date" totalsRowFunction="max" dataDxfId="21" totalsRowDxfId="20"/>
    <tableColumn id="7" xr3:uid="{00000000-0010-0000-0000-000007000000}" name="duration" totalsRowFunction="sum" dataDxfId="19" totalsRowDxfId="18"/>
    <tableColumn id="6" xr3:uid="{00000000-0010-0000-0000-000006000000}" name="finish" totalsRowFunction="max" dataDxfId="17" totalsRowDxfId="16">
      <calculatedColumnFormula>IF(E6="", D6, D6+(E6-1)+N6)</calculatedColumnFormula>
    </tableColumn>
    <tableColumn id="4" xr3:uid="{00000000-0010-0000-0000-000004000000}" name="Priority" totalsRowFunction="count" dataDxfId="15" totalsRowDxfId="14"/>
    <tableColumn id="5" xr3:uid="{00000000-0010-0000-0000-000005000000}" name="Status" totalsRowFunction="count" dataDxfId="13" totalsRowDxfId="12"/>
    <tableColumn id="8" xr3:uid="{00000000-0010-0000-0000-000008000000}" name="risk" dataDxfId="11" totalsRowDxfId="10"/>
    <tableColumn id="9" xr3:uid="{00000000-0010-0000-0000-000009000000}" name="Probability" dataDxfId="9" totalsRowDxfId="8"/>
    <tableColumn id="10" xr3:uid="{00000000-0010-0000-0000-00000A000000}" name="impact" dataDxfId="7" totalsRowDxfId="6"/>
    <tableColumn id="11" xr3:uid="{00000000-0010-0000-0000-00000B000000}" name="rate" dataDxfId="5" totalsRowDxfId="4">
      <calculatedColumnFormula>Table_ToDoList4[[#This Row],[Probability]]*Table_ToDoList4[[#This Row],[impact]]</calculatedColumnFormula>
    </tableColumn>
    <tableColumn id="12" xr3:uid="{00000000-0010-0000-0000-00000C000000}" name="Column1" dataDxfId="3" totalsRowDxfId="2">
      <calculatedColumnFormula>IF(L6&gt;16,$C$14,IF(AND(L6&lt;=16,L6&gt;9),$C$15,$C$16))</calculatedColumnFormula>
    </tableColumn>
    <tableColumn id="13" xr3:uid="{00000000-0010-0000-0000-00000D000000}" name="Column2" dataDxfId="1" totalsRowDxfId="0">
      <calculatedColumnFormula>Table_ToDoList4[[#This Row],[duration]]*M6</calculatedColumnFormula>
    </tableColumn>
  </tableColumns>
  <tableStyleInfo name="To Do List Templat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showGridLines="0" rightToLeft="1" tabSelected="1" topLeftCell="A5" zoomScale="95" zoomScaleNormal="95" workbookViewId="0">
      <selection activeCell="B21" sqref="B21"/>
    </sheetView>
  </sheetViews>
  <sheetFormatPr defaultColWidth="10.25" defaultRowHeight="21" customHeight="1" x14ac:dyDescent="0.2"/>
  <cols>
    <col min="1" max="1" width="1.75" style="1" customWidth="1"/>
    <col min="2" max="2" width="13.875" style="1" customWidth="1"/>
    <col min="3" max="3" width="33.25" style="3" customWidth="1"/>
    <col min="4" max="4" width="22.875" style="2" bestFit="1" customWidth="1"/>
    <col min="5" max="5" width="13.25" style="1" customWidth="1"/>
    <col min="6" max="6" width="16.875" style="1" bestFit="1" customWidth="1"/>
    <col min="7" max="7" width="18.75" style="1" customWidth="1"/>
    <col min="8" max="8" width="12.25" style="1" bestFit="1" customWidth="1"/>
    <col min="9" max="9" width="9.75" style="1" bestFit="1" customWidth="1"/>
    <col min="10" max="10" width="13.25" style="1" bestFit="1" customWidth="1"/>
    <col min="11" max="11" width="10.25" style="1"/>
    <col min="12" max="12" width="17.375" style="1" customWidth="1"/>
    <col min="13" max="13" width="17.375" style="1" hidden="1" customWidth="1"/>
    <col min="14" max="14" width="9.625" style="1" hidden="1" customWidth="1"/>
    <col min="15" max="15" width="11.375" style="1" customWidth="1"/>
    <col min="16" max="16384" width="10.25" style="1"/>
  </cols>
  <sheetData>
    <row r="1" spans="1:19" s="70" customFormat="1" ht="15.75" hidden="1" customHeight="1" x14ac:dyDescent="0.2">
      <c r="A1" s="71"/>
      <c r="B1" s="71"/>
      <c r="C1" s="73"/>
      <c r="D1" s="72"/>
      <c r="E1" s="71"/>
      <c r="F1" s="71"/>
      <c r="G1" s="71"/>
      <c r="H1" s="71"/>
      <c r="I1" s="71"/>
      <c r="J1" s="1"/>
      <c r="K1" s="1"/>
      <c r="L1" s="1"/>
      <c r="M1" s="1"/>
      <c r="N1" s="1"/>
      <c r="O1" s="1"/>
    </row>
    <row r="2" spans="1:19" s="65" customFormat="1" ht="65.25" hidden="1" customHeight="1" x14ac:dyDescent="0.2">
      <c r="A2" s="66"/>
      <c r="B2" s="66"/>
      <c r="C2" s="69"/>
      <c r="D2" s="68"/>
      <c r="E2" s="67" t="s">
        <v>55</v>
      </c>
      <c r="F2" s="66"/>
      <c r="G2" s="66"/>
      <c r="H2" s="66"/>
      <c r="I2" s="66"/>
      <c r="J2" s="1"/>
      <c r="K2" s="1"/>
      <c r="L2" s="1"/>
      <c r="M2" s="1"/>
      <c r="N2" s="1"/>
      <c r="O2" s="1"/>
      <c r="P2" s="55"/>
      <c r="Q2" s="25"/>
      <c r="R2" s="25"/>
    </row>
    <row r="3" spans="1:19" s="59" customFormat="1" ht="44.25" hidden="1" customHeight="1" x14ac:dyDescent="0.2">
      <c r="A3" s="60"/>
      <c r="B3" s="60"/>
      <c r="C3" s="64"/>
      <c r="D3" s="63"/>
      <c r="E3" s="62" t="s">
        <v>39</v>
      </c>
      <c r="F3" s="60"/>
      <c r="G3" s="60"/>
      <c r="H3" s="61">
        <f>SUBTOTAL(104,Table_ToDoList4[Due Date])-SUBTOTAL(105,Table_ToDoList4[Due Date])</f>
        <v>27.30000000000291</v>
      </c>
      <c r="I3" s="60"/>
      <c r="J3" s="1"/>
      <c r="K3" s="1"/>
      <c r="L3" s="1"/>
      <c r="M3" s="1"/>
      <c r="N3" s="1"/>
      <c r="O3" s="1"/>
      <c r="P3" s="55"/>
      <c r="Q3" s="25"/>
      <c r="R3" s="25"/>
    </row>
    <row r="4" spans="1:19" ht="14.25" hidden="1" x14ac:dyDescent="0.2">
      <c r="P4" s="55"/>
      <c r="Q4" s="54"/>
      <c r="R4" s="54"/>
    </row>
    <row r="5" spans="1:19" ht="15.75" thickBot="1" x14ac:dyDescent="0.25">
      <c r="B5" s="56" t="s">
        <v>38</v>
      </c>
      <c r="C5" s="58" t="s">
        <v>37</v>
      </c>
      <c r="D5" s="57" t="s">
        <v>36</v>
      </c>
      <c r="E5" s="57" t="s">
        <v>35</v>
      </c>
      <c r="F5" s="57" t="s">
        <v>34</v>
      </c>
      <c r="G5" s="56" t="s">
        <v>33</v>
      </c>
      <c r="H5" s="56" t="s">
        <v>32</v>
      </c>
      <c r="I5" s="56" t="s">
        <v>31</v>
      </c>
      <c r="J5" s="56" t="s">
        <v>30</v>
      </c>
      <c r="K5" s="56" t="s">
        <v>29</v>
      </c>
      <c r="L5" s="56" t="s">
        <v>28</v>
      </c>
      <c r="M5" s="56" t="s">
        <v>27</v>
      </c>
      <c r="N5" s="56" t="s">
        <v>26</v>
      </c>
      <c r="P5" s="25"/>
      <c r="Q5" s="55"/>
      <c r="R5" s="54"/>
      <c r="S5" s="54"/>
    </row>
    <row r="6" spans="1:19" ht="21" customHeight="1" x14ac:dyDescent="0.2">
      <c r="B6" s="53" t="s">
        <v>16</v>
      </c>
      <c r="C6" s="52" t="s">
        <v>25</v>
      </c>
      <c r="D6" s="50">
        <v>44035</v>
      </c>
      <c r="E6" s="51">
        <v>5</v>
      </c>
      <c r="F6" s="50">
        <f>IF(E6="", D6, D6+(E6-1)+N6)</f>
        <v>44039.25</v>
      </c>
      <c r="G6" s="48" t="s">
        <v>14</v>
      </c>
      <c r="H6" s="48" t="s">
        <v>24</v>
      </c>
      <c r="I6" s="49" t="s">
        <v>23</v>
      </c>
      <c r="J6" s="48">
        <v>1</v>
      </c>
      <c r="K6" s="48">
        <v>2</v>
      </c>
      <c r="L6" s="48">
        <f>Table_ToDoList4[[#This Row],[Probability]]*Table_ToDoList4[[#This Row],[impact]]</f>
        <v>2</v>
      </c>
      <c r="M6" s="47">
        <f>IF(L6&gt;16,$C$14,IF(AND(L6&lt;=16,L6&gt;9),$C$15,$C$16))</f>
        <v>0.05</v>
      </c>
      <c r="N6" s="46">
        <f>Table_ToDoList4[[#This Row],[duration]]*M6</f>
        <v>0.25</v>
      </c>
    </row>
    <row r="7" spans="1:19" x14ac:dyDescent="0.2">
      <c r="B7" s="45" t="s">
        <v>16</v>
      </c>
      <c r="C7" s="44" t="s">
        <v>22</v>
      </c>
      <c r="D7" s="42">
        <f>F6+1</f>
        <v>44040.25</v>
      </c>
      <c r="E7" s="43">
        <v>6</v>
      </c>
      <c r="F7" s="42">
        <f>IF(E7="", D7, D7+(E7-1)+N7)</f>
        <v>44045.55</v>
      </c>
      <c r="G7" s="41" t="s">
        <v>8</v>
      </c>
      <c r="H7" s="41" t="s">
        <v>13</v>
      </c>
      <c r="I7" s="40" t="s">
        <v>21</v>
      </c>
      <c r="J7" s="39">
        <v>1</v>
      </c>
      <c r="K7" s="39">
        <v>3</v>
      </c>
      <c r="L7" s="39">
        <f>Table_ToDoList4[[#This Row],[Probability]]*Table_ToDoList4[[#This Row],[impact]]</f>
        <v>3</v>
      </c>
      <c r="M7" s="38">
        <f>IF(L7&gt;16,$C$14,IF(AND(L7&lt;=16,L7&gt;9),$C$15,$C$16))</f>
        <v>0.05</v>
      </c>
      <c r="N7" s="37">
        <f>Table_ToDoList4[[#This Row],[duration]]*M7</f>
        <v>0.30000000000000004</v>
      </c>
    </row>
    <row r="8" spans="1:19" ht="21" customHeight="1" x14ac:dyDescent="0.2">
      <c r="B8" s="45" t="s">
        <v>16</v>
      </c>
      <c r="C8" s="44" t="s">
        <v>20</v>
      </c>
      <c r="D8" s="42">
        <f>F7+1</f>
        <v>44046.55</v>
      </c>
      <c r="E8" s="43">
        <v>5</v>
      </c>
      <c r="F8" s="42">
        <f>IF(E8="", D8, D8+(E8-1)+N8)</f>
        <v>44050.8</v>
      </c>
      <c r="G8" s="41" t="s">
        <v>14</v>
      </c>
      <c r="H8" s="41" t="s">
        <v>13</v>
      </c>
      <c r="I8" s="40" t="s">
        <v>19</v>
      </c>
      <c r="J8" s="39">
        <v>1</v>
      </c>
      <c r="K8" s="39">
        <v>4</v>
      </c>
      <c r="L8" s="39">
        <f>Table_ToDoList4[[#This Row],[Probability]]*Table_ToDoList4[[#This Row],[impact]]</f>
        <v>4</v>
      </c>
      <c r="M8" s="38">
        <f>IF(L8&gt;16,$C$14,IF(AND(L8&lt;=16,L8&gt;9),$C$15,$C$16))</f>
        <v>0.05</v>
      </c>
      <c r="N8" s="37">
        <f>Table_ToDoList4[[#This Row],[duration]]*M8</f>
        <v>0.25</v>
      </c>
    </row>
    <row r="9" spans="1:19" ht="21" customHeight="1" x14ac:dyDescent="0.2">
      <c r="B9" s="45" t="s">
        <v>16</v>
      </c>
      <c r="C9" s="44" t="s">
        <v>18</v>
      </c>
      <c r="D9" s="42">
        <f>F8+1</f>
        <v>44051.8</v>
      </c>
      <c r="E9" s="43">
        <v>10</v>
      </c>
      <c r="F9" s="42">
        <f>IF(E9="", D9, D9+(E9-1)+N9)</f>
        <v>44061.3</v>
      </c>
      <c r="G9" s="41" t="s">
        <v>14</v>
      </c>
      <c r="H9" s="41" t="s">
        <v>13</v>
      </c>
      <c r="I9" s="40" t="s">
        <v>17</v>
      </c>
      <c r="J9" s="39">
        <v>1</v>
      </c>
      <c r="K9" s="39">
        <v>5</v>
      </c>
      <c r="L9" s="39">
        <f>Table_ToDoList4[[#This Row],[Probability]]*Table_ToDoList4[[#This Row],[impact]]</f>
        <v>5</v>
      </c>
      <c r="M9" s="38">
        <f>IF(L9&gt;16,$C$14,IF(AND(L9&lt;=16,L9&gt;9),$C$15,$C$16))</f>
        <v>0.05</v>
      </c>
      <c r="N9" s="37">
        <f>Table_ToDoList4[[#This Row],[duration]]*M9</f>
        <v>0.5</v>
      </c>
    </row>
    <row r="10" spans="1:19" ht="21" customHeight="1" thickBot="1" x14ac:dyDescent="0.25">
      <c r="B10" s="36" t="s">
        <v>16</v>
      </c>
      <c r="C10" s="35" t="s">
        <v>15</v>
      </c>
      <c r="D10" s="33">
        <f>F9+1</f>
        <v>44062.3</v>
      </c>
      <c r="E10" s="34">
        <v>6</v>
      </c>
      <c r="F10" s="33">
        <f>IF(E10="", D10, D10+(E10-1)+N10)</f>
        <v>44067.600000000006</v>
      </c>
      <c r="G10" s="32" t="s">
        <v>14</v>
      </c>
      <c r="H10" s="32" t="s">
        <v>13</v>
      </c>
      <c r="I10" s="31" t="s">
        <v>12</v>
      </c>
      <c r="J10" s="30">
        <v>1</v>
      </c>
      <c r="K10" s="30">
        <v>1</v>
      </c>
      <c r="L10" s="30">
        <f>Table_ToDoList4[[#This Row],[Probability]]*Table_ToDoList4[[#This Row],[impact]]</f>
        <v>1</v>
      </c>
      <c r="M10" s="29">
        <f>IF(L10&gt;16,$C$14,IF(AND(L10&lt;=16,L10&gt;9),$C$15,$C$16))</f>
        <v>0.05</v>
      </c>
      <c r="N10" s="28">
        <f>Table_ToDoList4[[#This Row],[duration]]*M10</f>
        <v>0.30000000000000004</v>
      </c>
    </row>
    <row r="11" spans="1:19" ht="21" hidden="1" customHeight="1" x14ac:dyDescent="0.2">
      <c r="B11" s="26">
        <f>SUBTOTAL(103,Table_ToDoList4[Category])</f>
        <v>5</v>
      </c>
      <c r="C11" s="26">
        <f>SUBTOTAL(103,Table_ToDoList4[Description])</f>
        <v>5</v>
      </c>
      <c r="D11" s="27">
        <f>SUBTOTAL(104,Table_ToDoList4[Due Date])</f>
        <v>44062.3</v>
      </c>
      <c r="E11" s="26">
        <f>SUBTOTAL(109,Table_ToDoList4[duration])</f>
        <v>32</v>
      </c>
      <c r="F11" s="27">
        <f>SUBTOTAL(104,Table_ToDoList4[finish])</f>
        <v>44067.600000000006</v>
      </c>
      <c r="G11" s="26">
        <f>SUBTOTAL(103,Table_ToDoList4[Priority])</f>
        <v>5</v>
      </c>
      <c r="H11" s="26">
        <f>SUBTOTAL(103,Table_ToDoList4[Status])</f>
        <v>5</v>
      </c>
      <c r="I11" s="26"/>
      <c r="J11" s="26"/>
      <c r="K11" s="26"/>
      <c r="L11" s="26"/>
      <c r="M11" s="26"/>
      <c r="N11" s="26"/>
    </row>
    <row r="12" spans="1:19" ht="21" customHeight="1" thickBot="1" x14ac:dyDescent="0.25">
      <c r="D12" s="25">
        <f>Table_ToDoList4[[#Totals],[finish]]+(((Table_ToDoList4[[#Totals],[finish]]-D6)*C18))</f>
        <v>44074.12000000001</v>
      </c>
    </row>
    <row r="13" spans="1:19" ht="21" customHeight="1" x14ac:dyDescent="0.2">
      <c r="B13" s="24" t="s">
        <v>11</v>
      </c>
      <c r="C13" s="23" t="s">
        <v>10</v>
      </c>
      <c r="D13" s="1"/>
      <c r="E13" s="22"/>
      <c r="F13" s="22"/>
      <c r="G13" s="22"/>
      <c r="H13" s="22"/>
    </row>
    <row r="14" spans="1:19" ht="21" customHeight="1" x14ac:dyDescent="0.2">
      <c r="B14" s="21" t="s">
        <v>9</v>
      </c>
      <c r="C14" s="19">
        <v>0.75</v>
      </c>
      <c r="E14" s="88">
        <f>Table_ToDoList4[[#Totals],[finish]]</f>
        <v>44067.600000000006</v>
      </c>
      <c r="F14" s="89"/>
      <c r="G14" s="88">
        <f>D12</f>
        <v>44074.12000000001</v>
      </c>
      <c r="H14" s="89"/>
    </row>
    <row r="15" spans="1:19" ht="21" customHeight="1" thickBot="1" x14ac:dyDescent="0.25">
      <c r="B15" s="20" t="s">
        <v>8</v>
      </c>
      <c r="C15" s="19">
        <v>0.3</v>
      </c>
    </row>
    <row r="16" spans="1:19" ht="21" customHeight="1" thickBot="1" x14ac:dyDescent="0.25">
      <c r="B16" s="18" t="s">
        <v>7</v>
      </c>
      <c r="C16" s="17">
        <v>0.05</v>
      </c>
      <c r="E16" s="16" t="s">
        <v>6</v>
      </c>
      <c r="F16" s="15"/>
      <c r="G16" s="14"/>
    </row>
    <row r="17" spans="2:7" ht="21" customHeight="1" thickBot="1" x14ac:dyDescent="0.25">
      <c r="E17" s="10" t="s">
        <v>5</v>
      </c>
      <c r="F17" s="9"/>
      <c r="G17" s="8"/>
    </row>
    <row r="18" spans="2:7" ht="21" customHeight="1" thickBot="1" x14ac:dyDescent="0.25">
      <c r="B18" s="13" t="s">
        <v>4</v>
      </c>
      <c r="C18" s="12">
        <v>0.2</v>
      </c>
      <c r="E18" s="10" t="s">
        <v>3</v>
      </c>
      <c r="F18" s="9"/>
      <c r="G18" s="8"/>
    </row>
    <row r="19" spans="2:7" ht="21" customHeight="1" x14ac:dyDescent="0.2">
      <c r="E19" s="10" t="s">
        <v>2</v>
      </c>
      <c r="F19" s="9"/>
      <c r="G19" s="11"/>
    </row>
    <row r="20" spans="2:7" ht="21" customHeight="1" x14ac:dyDescent="0.2">
      <c r="E20" s="10" t="s">
        <v>1</v>
      </c>
      <c r="F20" s="9"/>
      <c r="G20" s="8"/>
    </row>
    <row r="21" spans="2:7" ht="21" customHeight="1" thickBot="1" x14ac:dyDescent="0.25">
      <c r="B21" s="7">
        <f>E14</f>
        <v>44067.600000000006</v>
      </c>
      <c r="E21" s="6" t="s">
        <v>0</v>
      </c>
      <c r="F21" s="5"/>
      <c r="G21" s="4"/>
    </row>
  </sheetData>
  <scenarios current="0" sqref="E14 G14">
    <scenario name="s1" locked="1" count="1" user="Windows User" comment="Created by Windows User on 25/07/2020">
      <inputCells r="J6" val="5"/>
    </scenario>
    <scenario name="S2" locked="1" count="1" user="Windows User" comment="Created by Windows User on 25/07/2020_x000a_Modified by Windows User on 25/07/2020">
      <inputCells r="J6" val="4"/>
    </scenario>
    <scenario name="S3" locked="1" count="1" user="Windows User" comment="Created by Windows User on 25/07/2020_x000a_Modified by Windows User on 25/07/2020">
      <inputCells r="J6" val="3"/>
    </scenario>
    <scenario name="S4" locked="1" count="1" user="Windows User" comment="Created by Windows User on 26/07/2020">
      <inputCells r="J6" val="2"/>
    </scenario>
  </scenarios>
  <mergeCells count="2">
    <mergeCell ref="E14:F14"/>
    <mergeCell ref="G14:H14"/>
  </mergeCells>
  <conditionalFormatting sqref="B6:H10">
    <cfRule type="expression" dxfId="39" priority="9">
      <formula>AND($D6&lt;&gt;"",$D6&lt;TODAY())</formula>
    </cfRule>
  </conditionalFormatting>
  <conditionalFormatting sqref="P1:R4 O16:R1048576 P5:S11 I12:I15 I16:J16 L16:N16 P12:R15 I17:N22">
    <cfRule type="notContainsBlanks" dxfId="38" priority="8">
      <formula>LEN(TRIM(I1))&gt;0</formula>
    </cfRule>
  </conditionalFormatting>
  <conditionalFormatting sqref="D12">
    <cfRule type="notContainsBlanks" dxfId="37" priority="7">
      <formula>LEN(TRIM(D12))&gt;0</formula>
    </cfRule>
  </conditionalFormatting>
  <conditionalFormatting sqref="K16">
    <cfRule type="notContainsBlanks" dxfId="36" priority="6">
      <formula>LEN(TRIM(K16))&gt;0</formula>
    </cfRule>
  </conditionalFormatting>
  <conditionalFormatting sqref="E14 G14">
    <cfRule type="expression" dxfId="35" priority="10">
      <formula>AND(#REF!&lt;&gt;"",#REF!&lt;TODAY())</formula>
    </cfRule>
  </conditionalFormatting>
  <conditionalFormatting sqref="J1:O4 J11:O15 N5:O5 O6:O10">
    <cfRule type="notContainsBlanks" dxfId="34" priority="5">
      <formula>LEN(TRIM(J1))&gt;0</formula>
    </cfRule>
  </conditionalFormatting>
  <conditionalFormatting sqref="J6:L10">
    <cfRule type="expression" dxfId="33" priority="4">
      <formula>AND($D6&lt;&gt;"",$D6&lt;TODAY())</formula>
    </cfRule>
  </conditionalFormatting>
  <conditionalFormatting sqref="M6:M10">
    <cfRule type="expression" dxfId="32" priority="3">
      <formula>AND($D6&lt;&gt;"",$D6&lt;TODAY())</formula>
    </cfRule>
  </conditionalFormatting>
  <conditionalFormatting sqref="N6:N10">
    <cfRule type="expression" dxfId="31" priority="2">
      <formula>AND($D6&lt;&gt;"",$D6&lt;TODAY())</formula>
    </cfRule>
  </conditionalFormatting>
  <conditionalFormatting sqref="E15:H15">
    <cfRule type="notContainsBlanks" dxfId="30" priority="1">
      <formula>LEN(TRIM(E15))&gt;0</formula>
    </cfRule>
  </conditionalFormatting>
  <dataValidations count="4">
    <dataValidation type="list" allowBlank="1" showInputMessage="1" showErrorMessage="1" sqref="G6:G10" xr:uid="{00000000-0002-0000-0000-000000000000}">
      <formula1>"کم, متوسط, زیاد"</formula1>
    </dataValidation>
    <dataValidation type="list" allowBlank="1" showInputMessage="1" showErrorMessage="1" sqref="H6:H10" xr:uid="{00000000-0002-0000-0000-000001000000}">
      <formula1>"در انتظار, تکمیل شده,در حال اجرا"</formula1>
    </dataValidation>
    <dataValidation allowBlank="1" showInputMessage="1" showErrorMessage="1" promptTitle="To Do List" prompt="_x000a_Enter your name in cell L3._x000a__x000a_Fill up below table with your To Do list. Update the list with daily status. The bar graphs at the right will auto update." sqref="A1" xr:uid="{00000000-0002-0000-0000-000002000000}"/>
    <dataValidation allowBlank="1" showInputMessage="1" showErrorMessage="1" prompt="Enter your name in this cell" sqref="E3" xr:uid="{00000000-0002-0000-0000-000003000000}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B1:H9"/>
  <sheetViews>
    <sheetView showGridLines="0" rightToLeft="1" workbookViewId="0">
      <selection activeCell="B21" sqref="B21"/>
    </sheetView>
  </sheetViews>
  <sheetFormatPr defaultRowHeight="14.25" outlineLevelRow="1" outlineLevelCol="1" x14ac:dyDescent="0.2"/>
  <cols>
    <col min="2" max="2" width="19.625" bestFit="1" customWidth="1"/>
    <col min="3" max="3" width="6.375" customWidth="1"/>
    <col min="4" max="8" width="14.375" customWidth="1" outlineLevel="1"/>
  </cols>
  <sheetData>
    <row r="1" spans="2:8" ht="15" thickBot="1" x14ac:dyDescent="0.25"/>
    <row r="2" spans="2:8" ht="15.75" x14ac:dyDescent="0.2">
      <c r="B2" s="87" t="s">
        <v>54</v>
      </c>
      <c r="C2" s="87"/>
      <c r="D2" s="86"/>
      <c r="E2" s="86"/>
      <c r="F2" s="86"/>
      <c r="G2" s="86"/>
      <c r="H2" s="86"/>
    </row>
    <row r="3" spans="2:8" ht="15.75" collapsed="1" x14ac:dyDescent="0.2">
      <c r="B3" s="85"/>
      <c r="C3" s="85"/>
      <c r="D3" s="84" t="s">
        <v>53</v>
      </c>
      <c r="E3" s="84" t="s">
        <v>52</v>
      </c>
      <c r="F3" s="84" t="s">
        <v>51</v>
      </c>
      <c r="G3" s="84" t="s">
        <v>50</v>
      </c>
      <c r="H3" s="84" t="s">
        <v>49</v>
      </c>
    </row>
    <row r="4" spans="2:8" ht="45" hidden="1" outlineLevel="1" x14ac:dyDescent="0.2">
      <c r="B4" s="78"/>
      <c r="C4" s="78"/>
      <c r="D4" s="82"/>
      <c r="E4" s="83" t="s">
        <v>48</v>
      </c>
      <c r="F4" s="83" t="s">
        <v>47</v>
      </c>
      <c r="G4" s="83" t="s">
        <v>47</v>
      </c>
      <c r="H4" s="83" t="s">
        <v>47</v>
      </c>
    </row>
    <row r="5" spans="2:8" ht="15" x14ac:dyDescent="0.2">
      <c r="B5" s="80" t="s">
        <v>46</v>
      </c>
      <c r="C5" s="80"/>
      <c r="D5" s="79"/>
      <c r="E5" s="79"/>
      <c r="F5" s="79"/>
      <c r="G5" s="79"/>
      <c r="H5" s="79"/>
    </row>
    <row r="6" spans="2:8" ht="15" outlineLevel="1" x14ac:dyDescent="0.2">
      <c r="B6" s="78"/>
      <c r="C6" s="78" t="s">
        <v>45</v>
      </c>
      <c r="D6" s="82">
        <v>1</v>
      </c>
      <c r="E6" s="81">
        <v>5</v>
      </c>
      <c r="F6" s="81">
        <v>4</v>
      </c>
      <c r="G6" s="81">
        <v>3</v>
      </c>
      <c r="H6" s="81">
        <v>2</v>
      </c>
    </row>
    <row r="7" spans="2:8" ht="15" x14ac:dyDescent="0.2">
      <c r="B7" s="80" t="s">
        <v>44</v>
      </c>
      <c r="C7" s="80"/>
      <c r="D7" s="79"/>
      <c r="E7" s="79"/>
      <c r="F7" s="79"/>
      <c r="G7" s="79"/>
      <c r="H7" s="79"/>
    </row>
    <row r="8" spans="2:8" ht="21" outlineLevel="1" x14ac:dyDescent="0.2">
      <c r="B8" s="76" t="s">
        <v>43</v>
      </c>
      <c r="C8" s="78" t="s">
        <v>42</v>
      </c>
      <c r="D8" s="77">
        <v>44067.6</v>
      </c>
      <c r="E8" s="77">
        <v>44068.85</v>
      </c>
      <c r="F8" s="77">
        <v>44067.6</v>
      </c>
      <c r="G8" s="77">
        <v>44067.6</v>
      </c>
      <c r="H8" s="77">
        <v>44067.6</v>
      </c>
    </row>
    <row r="9" spans="2:8" ht="21.75" outlineLevel="1" thickBot="1" x14ac:dyDescent="0.25">
      <c r="B9" s="76" t="s">
        <v>41</v>
      </c>
      <c r="C9" s="75" t="s">
        <v>40</v>
      </c>
      <c r="D9" s="74">
        <v>44074.12</v>
      </c>
      <c r="E9" s="74">
        <v>44075.62</v>
      </c>
      <c r="F9" s="74">
        <v>44074.12</v>
      </c>
      <c r="G9" s="74">
        <v>44074.12</v>
      </c>
      <c r="H9" s="74">
        <v>44074.12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 Do Personal</vt:lpstr>
      <vt:lpstr>Scenario Summary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2020-08-05T07:14:54Z</dcterms:created>
  <dcterms:modified xsi:type="dcterms:W3CDTF">2021-05-07T04:39:08Z</dcterms:modified>
</cp:coreProperties>
</file>